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iztonsagi Foosztaly\O_GÁBOR MAPPÁJA\honlapra küldték ------------------------------- NEM KELL MENTENI\EU 100m - Soltó-exHullmann exKólya exKozma Ivett\"/>
    </mc:Choice>
  </mc:AlternateContent>
  <bookViews>
    <workbookView xWindow="0" yWindow="0" windowWidth="28800" windowHeight="11835"/>
  </bookViews>
  <sheets>
    <sheet name="100mAdatsz" sheetId="1" r:id="rId1"/>
  </sheets>
  <calcPr calcId="152511"/>
  <customWorkbookViews>
    <customWorkbookView name="Kiss Gergő - Egyéni nézet" guid="{DF3D5BF1-514E-450D-BB2F-90C78D609C01}" mergeInterval="0" personalView="1" maximized="1" xWindow="-1448" yWindow="168" windowWidth="1456" windowHeight="876" activeSheetId="1"/>
    <customWorkbookView name="Fristáczki Tímea - Egyéni nézet" guid="{A5E36C4A-F583-4300-9FAA-57D7BABF0C23}" mergeInterval="0" personalView="1" maximized="1" xWindow="-8" yWindow="-8" windowWidth="1936" windowHeight="1056" activeSheetId="1"/>
    <customWorkbookView name="Fristáczki Kinga - Egyéni nézet" guid="{3CDEDE18-374A-4F24-B60B-5A8D56E33D1A}" mergeInterval="0" personalView="1" maximized="1" xWindow="-8" yWindow="-8" windowWidth="1594" windowHeight="1056" activeSheetId="1"/>
  </customWorkbookViews>
</workbook>
</file>

<file path=xl/calcChain.xml><?xml version="1.0" encoding="utf-8"?>
<calcChain xmlns="http://schemas.openxmlformats.org/spreadsheetml/2006/main">
  <c r="D67" i="1" l="1"/>
  <c r="F65" i="1"/>
  <c r="G65" i="1"/>
  <c r="F64" i="1"/>
  <c r="G64" i="1"/>
  <c r="F63" i="1"/>
  <c r="G63" i="1"/>
  <c r="F60" i="1"/>
  <c r="G60" i="1"/>
  <c r="F61" i="1"/>
  <c r="G61" i="1"/>
  <c r="F62" i="1"/>
  <c r="G62" i="1"/>
  <c r="F59" i="1"/>
  <c r="G59" i="1"/>
  <c r="F58" i="1"/>
  <c r="G58" i="1"/>
  <c r="F57" i="1"/>
  <c r="G57" i="1"/>
  <c r="F56" i="1"/>
  <c r="G56" i="1"/>
  <c r="F55" i="1"/>
  <c r="G55" i="1"/>
  <c r="F54" i="1"/>
  <c r="G54" i="1"/>
  <c r="F53" i="1"/>
  <c r="G53" i="1"/>
  <c r="G52" i="1"/>
  <c r="F52" i="1"/>
  <c r="G51" i="1"/>
  <c r="F51" i="1"/>
  <c r="G49" i="1"/>
  <c r="F49" i="1"/>
  <c r="G50" i="1"/>
  <c r="F50" i="1"/>
  <c r="F47" i="1"/>
  <c r="G47" i="1"/>
  <c r="G46" i="1"/>
  <c r="F46" i="1"/>
  <c r="G45" i="1"/>
  <c r="F45" i="1"/>
  <c r="G44" i="1"/>
  <c r="F44" i="1"/>
  <c r="G43" i="1"/>
  <c r="F43" i="1"/>
  <c r="G37" i="1"/>
  <c r="G34" i="1"/>
  <c r="G35" i="1"/>
  <c r="F35" i="1"/>
  <c r="F34" i="1"/>
  <c r="F36" i="1"/>
  <c r="G36" i="1"/>
  <c r="F37" i="1"/>
  <c r="G28" i="1"/>
  <c r="G29" i="1"/>
  <c r="G30" i="1"/>
  <c r="G31" i="1"/>
  <c r="G32" i="1"/>
  <c r="G33" i="1"/>
  <c r="F28" i="1"/>
  <c r="F29" i="1"/>
  <c r="F30" i="1"/>
  <c r="F31" i="1"/>
  <c r="F32" i="1"/>
  <c r="F33" i="1"/>
  <c r="G27" i="1"/>
  <c r="F27" i="1"/>
  <c r="G42" i="1"/>
  <c r="F42" i="1"/>
  <c r="G41" i="1"/>
  <c r="F41" i="1"/>
  <c r="G40" i="1"/>
  <c r="F40" i="1"/>
  <c r="G39" i="1"/>
  <c r="F39" i="1"/>
  <c r="F24" i="1"/>
  <c r="G24" i="1"/>
  <c r="F25" i="1"/>
  <c r="G25" i="1"/>
  <c r="F26" i="1"/>
  <c r="G26" i="1"/>
  <c r="F38" i="1"/>
  <c r="G38" i="1"/>
</calcChain>
</file>

<file path=xl/sharedStrings.xml><?xml version="1.0" encoding="utf-8"?>
<sst xmlns="http://schemas.openxmlformats.org/spreadsheetml/2006/main" count="233" uniqueCount="90">
  <si>
    <t xml:space="preserve">Az európai uniós társfinanszírozással bonyolított pályázatok esetében a nettó 100 millió forintot meghaladó, teljesített kifizetések </t>
  </si>
  <si>
    <t>Projekt száma</t>
  </si>
  <si>
    <t>Projekt megnevezése</t>
  </si>
  <si>
    <t>Partner neve</t>
  </si>
  <si>
    <t>Bruttó összeg</t>
  </si>
  <si>
    <t>Bruttó összegből</t>
  </si>
  <si>
    <t>Saját erő</t>
  </si>
  <si>
    <t>Hazai társfinanszírozás</t>
  </si>
  <si>
    <t>Kifizetés időpontja</t>
  </si>
  <si>
    <t>EKOP - 1.1.10-2012-2012-0001</t>
  </si>
  <si>
    <t>A katatsztrófavédelmi informatikai rendszerek döntéstámogató szerepének és biztonságának növelése</t>
  </si>
  <si>
    <t>Nádor Rendszerház Irodaautomatizálási Kft.</t>
  </si>
  <si>
    <t>EKOP 1.A.2-2012-2012-0007</t>
  </si>
  <si>
    <t>A katasztrófavédelem közigazgatási belső folyamatainak elektronizálása és az integrálhatóságának biztosítása a központi és helyi szinteken</t>
  </si>
  <si>
    <t>WSH Számítástechnikai,  Oktató és Szolgáltató Kft.</t>
  </si>
  <si>
    <t>Flaxcom Holding Zrt.</t>
  </si>
  <si>
    <t>Albacomp RI Rendszerintegrációs Kft.</t>
  </si>
  <si>
    <t>EKOP-2.1.12-2011-2012-0001</t>
  </si>
  <si>
    <t>Az európai segélyhívószámra épülő Egységes Segélyhívó Rendszer</t>
  </si>
  <si>
    <t xml:space="preserve"> 2015.05.18</t>
  </si>
  <si>
    <t>Eu finanszírozás</t>
  </si>
  <si>
    <t>KEHOP-1.6.0-15-2015-00001</t>
  </si>
  <si>
    <t>Tűzoltó gépjárműfecskendők 
rendszerbe állítása</t>
  </si>
  <si>
    <t>HEROS Zrt</t>
  </si>
  <si>
    <t>KEHOP-1.6.0-15-2016-00010</t>
  </si>
  <si>
    <t>BM OKF Központi Laboratórium fejlesztése</t>
  </si>
  <si>
    <t xml:space="preserve">UNICAM Magyarország Kft. </t>
  </si>
  <si>
    <t>KÖFOP-1.0.0-VEKOP-15-2016-00023</t>
  </si>
  <si>
    <t>Mezőgazdasági Vízhasználat Információs és Ellenőrzési Keretrendszer</t>
  </si>
  <si>
    <t>SagemCom Magyarország Kft.</t>
  </si>
  <si>
    <t>KEHOP-1.6.0-15-2016-00011</t>
  </si>
  <si>
    <t>Modinvest Kft.</t>
  </si>
  <si>
    <t>KEHOP-1.6.0-15-2016-00008</t>
  </si>
  <si>
    <t>Magasabb szintű iparbiztonsági beavatkozások kapacitásfejlesztése</t>
  </si>
  <si>
    <t>Gamma Zrt.</t>
  </si>
  <si>
    <t>KEHOP-1.6.0-15-2016-00020</t>
  </si>
  <si>
    <t>BM Heros Zrt.</t>
  </si>
  <si>
    <t>Tűzoltó laktanyák kialakítása - Fehérgyarmat tűzoltóság</t>
  </si>
  <si>
    <t xml:space="preserve">Mor-ex Kft. </t>
  </si>
  <si>
    <t>KEHOP-1.6.0-15-2016-00015</t>
  </si>
  <si>
    <t>Tűzoltó laktanyák kialakítása - Kiskőrős tűzoltóság</t>
  </si>
  <si>
    <t xml:space="preserve"> Erdőtüzek oltására alkalmas gépjárművek és vízszállító gépjárművek beszerzése</t>
  </si>
  <si>
    <t>KEHOP-1.6.0-15-2016-00009</t>
  </si>
  <si>
    <t>Iparbiztonsági távmérő
hálózat továbbfejlesztése</t>
  </si>
  <si>
    <t>MLR Tech Kft.</t>
  </si>
  <si>
    <t>Erdőtüzek oltására 
alkalmas gépjárművek és vízszállító gépjárművek beszerzése</t>
  </si>
  <si>
    <t>KEHOP-1.6.0-15-2016-00005</t>
  </si>
  <si>
    <t>Gesztelyi Zrt</t>
  </si>
  <si>
    <t>Tűzoltó laktanyák kialakítása - 
Gyöngyös tűzoltóság</t>
  </si>
  <si>
    <t>Gamma Zrt</t>
  </si>
  <si>
    <t xml:space="preserve">KEHOP-1.6.0-15-2016-00009 </t>
  </si>
  <si>
    <t>Iparbiztonsági távmérő hálózat továbbfejlesztése</t>
  </si>
  <si>
    <t>GAMMA Zrt.</t>
  </si>
  <si>
    <t>KEHOP-1.6.0-15-2016-00017</t>
  </si>
  <si>
    <t>MAGYAR KIKÖTŐ FEJLESZTŐ ÉS HAJÓZÁSI</t>
  </si>
  <si>
    <t>GESZTELYI Zrt.</t>
  </si>
  <si>
    <t>Quadcentrum Kft</t>
  </si>
  <si>
    <t>MLR TECH KFT.</t>
  </si>
  <si>
    <t>Magyar Kikötő Zrt.</t>
  </si>
  <si>
    <t>KEHOP-1.6.0-15-2016-00021</t>
  </si>
  <si>
    <t>BM HEROS Zrt</t>
  </si>
  <si>
    <t>HYDROTEST Kft.</t>
  </si>
  <si>
    <t>KEHOP-1.6.0-15-2016-00023</t>
  </si>
  <si>
    <t>GDI MAGYARORSZÁG KFT</t>
  </si>
  <si>
    <t>MLR TECH Üzemeltetési és Szolgáltató Kft</t>
  </si>
  <si>
    <t>KEHOP-1.6.0-15-2016-00012</t>
  </si>
  <si>
    <t>KEHOP-1.6.0-15-2016-00013</t>
  </si>
  <si>
    <t>MERKBAU Építőipari és Kereskedelmi</t>
  </si>
  <si>
    <t>EN-CO Software Zrt</t>
  </si>
  <si>
    <t>KEHOP-1.1.0-15-2016-00003</t>
  </si>
  <si>
    <t>INFOTÉKA KFT</t>
  </si>
  <si>
    <t>Tűzoltó laktanyák kialakítása – Gyöngyös tűzoltóság</t>
  </si>
  <si>
    <t>Önkéntes mentőszervezetek fejlesztése és felkészítése</t>
  </si>
  <si>
    <t>Iparbiztonsági Távmérő hálózat továbbfejlesztése</t>
  </si>
  <si>
    <t>Tűzoltó laktanyák kialakítása - Kiskőrös tűzoltóság</t>
  </si>
  <si>
    <t>Döntéstámogató rendszer</t>
  </si>
  <si>
    <t>Tűzoltó laktanyák kialakítása - Kecskemét tűzoltóság</t>
  </si>
  <si>
    <t>Tűzoltó laktanyák kialakítása - Pécs tűzoltóságok</t>
  </si>
  <si>
    <t>Vízhasználat Információs, Ellenőrzési és Integrált hatósági feladatokat ellátó Keretrendszer (VIZEK) kialakítása - BMOKF</t>
  </si>
  <si>
    <t>Katasztrófa-kockázatértékelési rendszer</t>
  </si>
  <si>
    <t>KEHOP-5.2.2-16-2017-00113</t>
  </si>
  <si>
    <t>Károlyház Kft.</t>
  </si>
  <si>
    <t>Katasztrófavédelmi ingatlanok épületenergetikai beruházásai</t>
  </si>
  <si>
    <t>MERKBAU Építőipari és Kereskedelmi Zrt.</t>
  </si>
  <si>
    <t>2021.12.31-ig teljesült tételek</t>
  </si>
  <si>
    <t>Nettó összeg</t>
  </si>
  <si>
    <t>KEHOP-1.6.0-15-2016-00019</t>
  </si>
  <si>
    <t>Falcon Global Zrt.</t>
  </si>
  <si>
    <t>Tűzoltó laktanyák kialakítása - Piliscsaba tűzoltóság</t>
  </si>
  <si>
    <t>EU Polgári Védelmi komplex modulok létrehozása, fejlesztése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</si>
</sst>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72" formatCode="#,##0\ &quot;Ft&quot;"/>
    <numFmt numFmtId="181" formatCode="_-* #,##0\ &quot;Ft&quot;_-;\-* #,##0\ &quot;Ft&quot;_-;_-* &quot;-&quot;??\ &quot;Ft&quot;_-;_-@_-"/>
  </numFmts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1"/>
      <name val="Arial Narrow"/>
      <family val="2"/>
      <charset val="238"/>
    </font>
    <font>
      <b/>
      <sz val="10"/>
      <name val="Arial CE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72" fontId="0" fillId="0" borderId="1" xfId="0" applyNumberFormat="1" applyBorder="1"/>
    <xf numFmtId="172" fontId="2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172" fontId="2" fillId="0" borderId="1" xfId="0" applyNumberFormat="1" applyFont="1" applyFill="1" applyBorder="1"/>
    <xf numFmtId="172" fontId="0" fillId="0" borderId="1" xfId="0" applyNumberFormat="1" applyFill="1" applyBorder="1"/>
    <xf numFmtId="0" fontId="0" fillId="0" borderId="2" xfId="0" applyBorder="1"/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/>
    <xf numFmtId="172" fontId="3" fillId="0" borderId="1" xfId="0" applyNumberFormat="1" applyFont="1" applyBorder="1"/>
    <xf numFmtId="0" fontId="3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Fill="1" applyBorder="1" applyAlignment="1">
      <alignment horizontal="left" wrapText="1"/>
    </xf>
    <xf numFmtId="172" fontId="2" fillId="0" borderId="4" xfId="0" applyNumberFormat="1" applyFont="1" applyFill="1" applyBorder="1"/>
    <xf numFmtId="0" fontId="0" fillId="0" borderId="4" xfId="0" applyFill="1" applyBorder="1"/>
    <xf numFmtId="172" fontId="0" fillId="0" borderId="4" xfId="0" applyNumberFormat="1" applyBorder="1"/>
    <xf numFmtId="0" fontId="0" fillId="0" borderId="2" xfId="0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6" xfId="0" applyFont="1" applyFill="1" applyBorder="1" applyAlignment="1">
      <alignment horizontal="left" wrapText="1"/>
    </xf>
    <xf numFmtId="172" fontId="2" fillId="0" borderId="6" xfId="0" applyNumberFormat="1" applyFont="1" applyFill="1" applyBorder="1"/>
    <xf numFmtId="0" fontId="0" fillId="0" borderId="6" xfId="0" applyFill="1" applyBorder="1"/>
    <xf numFmtId="172" fontId="0" fillId="0" borderId="6" xfId="0" applyNumberFormat="1" applyBorder="1"/>
    <xf numFmtId="0" fontId="0" fillId="0" borderId="6" xfId="0" applyBorder="1"/>
    <xf numFmtId="172" fontId="3" fillId="0" borderId="4" xfId="0" applyNumberFormat="1" applyFont="1" applyBorder="1"/>
    <xf numFmtId="0" fontId="3" fillId="0" borderId="2" xfId="0" applyFont="1" applyBorder="1" applyAlignment="1">
      <alignment wrapText="1"/>
    </xf>
    <xf numFmtId="172" fontId="3" fillId="0" borderId="6" xfId="0" applyNumberFormat="1" applyFont="1" applyBorder="1"/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172" fontId="3" fillId="0" borderId="7" xfId="0" applyNumberFormat="1" applyFont="1" applyBorder="1"/>
    <xf numFmtId="172" fontId="0" fillId="0" borderId="7" xfId="0" applyNumberFormat="1" applyBorder="1"/>
    <xf numFmtId="0" fontId="3" fillId="0" borderId="8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2" fillId="0" borderId="7" xfId="0" applyFont="1" applyFill="1" applyBorder="1" applyAlignment="1">
      <alignment horizontal="left" wrapText="1"/>
    </xf>
    <xf numFmtId="172" fontId="2" fillId="0" borderId="7" xfId="0" applyNumberFormat="1" applyFont="1" applyFill="1" applyBorder="1"/>
    <xf numFmtId="0" fontId="0" fillId="0" borderId="7" xfId="0" applyFill="1" applyBorder="1"/>
    <xf numFmtId="0" fontId="3" fillId="0" borderId="0" xfId="0" applyFont="1" applyBorder="1" applyAlignment="1">
      <alignment wrapText="1"/>
    </xf>
    <xf numFmtId="0" fontId="0" fillId="0" borderId="9" xfId="0" applyFill="1" applyBorder="1"/>
    <xf numFmtId="0" fontId="3" fillId="0" borderId="10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42" fontId="4" fillId="0" borderId="9" xfId="1" applyNumberFormat="1" applyFont="1" applyFill="1" applyBorder="1" applyAlignment="1"/>
    <xf numFmtId="42" fontId="4" fillId="0" borderId="1" xfId="1" applyNumberFormat="1" applyFont="1" applyFill="1" applyBorder="1" applyAlignment="1"/>
    <xf numFmtId="0" fontId="3" fillId="0" borderId="2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8" xfId="0" applyBorder="1"/>
    <xf numFmtId="0" fontId="0" fillId="0" borderId="7" xfId="0" applyBorder="1" applyAlignment="1">
      <alignment wrapText="1"/>
    </xf>
    <xf numFmtId="0" fontId="2" fillId="0" borderId="7" xfId="0" applyFont="1" applyBorder="1" applyAlignment="1">
      <alignment horizontal="left" wrapText="1"/>
    </xf>
    <xf numFmtId="172" fontId="2" fillId="0" borderId="7" xfId="0" applyNumberFormat="1" applyFont="1" applyBorder="1"/>
    <xf numFmtId="0" fontId="0" fillId="0" borderId="7" xfId="0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5" fillId="0" borderId="11" xfId="0" applyFont="1" applyBorder="1" applyAlignment="1">
      <alignment vertical="center" wrapText="1"/>
    </xf>
    <xf numFmtId="42" fontId="4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72" fontId="3" fillId="0" borderId="1" xfId="0" applyNumberFormat="1" applyFont="1" applyBorder="1" applyAlignment="1">
      <alignment vertical="center"/>
    </xf>
    <xf numFmtId="172" fontId="0" fillId="0" borderId="1" xfId="0" applyNumberForma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2" fontId="4" fillId="0" borderId="14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2" fontId="4" fillId="0" borderId="6" xfId="1" applyNumberFormat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2" fontId="3" fillId="0" borderId="6" xfId="0" applyNumberFormat="1" applyFont="1" applyBorder="1" applyAlignment="1">
      <alignment vertical="center"/>
    </xf>
    <xf numFmtId="172" fontId="0" fillId="0" borderId="6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2" fontId="4" fillId="0" borderId="4" xfId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2" fontId="0" fillId="0" borderId="4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42" fontId="0" fillId="0" borderId="14" xfId="0" applyNumberForma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42" fontId="6" fillId="0" borderId="7" xfId="1" applyNumberFormat="1" applyFont="1" applyFill="1" applyBorder="1" applyAlignment="1">
      <alignment vertical="center"/>
    </xf>
    <xf numFmtId="42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0" fontId="2" fillId="0" borderId="0" xfId="0" applyFo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9" fillId="3" borderId="22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181" fontId="9" fillId="0" borderId="7" xfId="2" applyNumberFormat="1" applyFont="1" applyBorder="1" applyAlignment="1">
      <alignment horizontal="center" vertical="center"/>
    </xf>
    <xf numFmtId="0" fontId="3" fillId="0" borderId="0" xfId="0" applyFont="1" applyFill="1"/>
    <xf numFmtId="0" fontId="9" fillId="0" borderId="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3" fillId="0" borderId="23" xfId="0" applyNumberFormat="1" applyFont="1" applyBorder="1"/>
    <xf numFmtId="14" fontId="3" fillId="0" borderId="24" xfId="0" applyNumberFormat="1" applyFont="1" applyBorder="1"/>
    <xf numFmtId="14" fontId="3" fillId="0" borderId="24" xfId="0" applyNumberFormat="1" applyFont="1" applyBorder="1" applyAlignment="1">
      <alignment wrapText="1"/>
    </xf>
    <xf numFmtId="0" fontId="3" fillId="0" borderId="25" xfId="0" applyFont="1" applyBorder="1"/>
    <xf numFmtId="14" fontId="3" fillId="0" borderId="26" xfId="0" applyNumberFormat="1" applyFont="1" applyBorder="1"/>
    <xf numFmtId="14" fontId="3" fillId="0" borderId="25" xfId="0" applyNumberFormat="1" applyFont="1" applyBorder="1"/>
    <xf numFmtId="14" fontId="3" fillId="0" borderId="27" xfId="0" applyNumberFormat="1" applyFont="1" applyBorder="1"/>
    <xf numFmtId="14" fontId="3" fillId="0" borderId="28" xfId="0" applyNumberFormat="1" applyFont="1" applyBorder="1"/>
    <xf numFmtId="14" fontId="3" fillId="0" borderId="24" xfId="0" applyNumberFormat="1" applyFont="1" applyBorder="1" applyAlignment="1">
      <alignment vertical="center"/>
    </xf>
    <xf numFmtId="14" fontId="3" fillId="0" borderId="25" xfId="0" applyNumberFormat="1" applyFont="1" applyBorder="1" applyAlignment="1">
      <alignment vertical="center"/>
    </xf>
    <xf numFmtId="14" fontId="3" fillId="0" borderId="26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21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172" fontId="2" fillId="0" borderId="1" xfId="0" applyNumberFormat="1" applyFont="1" applyBorder="1" applyAlignment="1">
      <alignment horizontal="center"/>
    </xf>
    <xf numFmtId="172" fontId="2" fillId="0" borderId="6" xfId="0" applyNumberFormat="1" applyFont="1" applyBorder="1" applyAlignment="1">
      <alignment horizontal="center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6"/>
  <sheetViews>
    <sheetView tabSelected="1" workbookViewId="0">
      <selection activeCell="B86" sqref="B86"/>
    </sheetView>
  </sheetViews>
  <sheetFormatPr defaultRowHeight="12.75" x14ac:dyDescent="0.2"/>
  <cols>
    <col min="1" max="1" width="27.28515625" customWidth="1"/>
    <col min="2" max="2" width="37" customWidth="1"/>
    <col min="3" max="3" width="35.7109375" customWidth="1"/>
    <col min="4" max="4" width="17.42578125" bestFit="1" customWidth="1"/>
    <col min="5" max="5" width="18.140625" bestFit="1" customWidth="1"/>
    <col min="6" max="6" width="18.140625" customWidth="1"/>
    <col min="7" max="7" width="19.85546875" customWidth="1"/>
    <col min="8" max="8" width="10.7109375" style="86" customWidth="1"/>
    <col min="10" max="10" width="15.42578125" customWidth="1"/>
    <col min="11" max="12" width="10" bestFit="1" customWidth="1"/>
  </cols>
  <sheetData>
    <row r="2" spans="1:8" ht="15" x14ac:dyDescent="0.25">
      <c r="A2" s="93" t="s">
        <v>0</v>
      </c>
      <c r="B2" s="92"/>
      <c r="C2" s="92"/>
      <c r="D2" s="92"/>
      <c r="E2" s="92"/>
      <c r="F2" s="92"/>
      <c r="G2" s="92"/>
      <c r="H2" s="107"/>
    </row>
    <row r="3" spans="1:8" ht="15" x14ac:dyDescent="0.25">
      <c r="A3" s="93"/>
      <c r="B3" s="92"/>
      <c r="C3" s="92"/>
      <c r="D3" s="92"/>
      <c r="E3" s="92"/>
      <c r="F3" s="92"/>
      <c r="G3" s="92"/>
      <c r="H3" s="107"/>
    </row>
    <row r="4" spans="1:8" x14ac:dyDescent="0.2">
      <c r="A4" s="85"/>
      <c r="B4" s="85"/>
      <c r="C4" s="85"/>
      <c r="D4" s="85"/>
      <c r="E4" s="85"/>
      <c r="F4" s="85"/>
      <c r="G4" s="85"/>
      <c r="H4" s="108"/>
    </row>
    <row r="5" spans="1:8" s="95" customFormat="1" ht="20.100000000000001" customHeight="1" thickBot="1" x14ac:dyDescent="0.25">
      <c r="A5" s="97" t="s">
        <v>1</v>
      </c>
      <c r="B5" s="97" t="s">
        <v>2</v>
      </c>
      <c r="C5" s="97" t="s">
        <v>3</v>
      </c>
      <c r="D5" s="97" t="s">
        <v>85</v>
      </c>
      <c r="E5" s="97" t="s">
        <v>8</v>
      </c>
      <c r="F5" s="94"/>
      <c r="G5" s="94"/>
      <c r="H5" s="109"/>
    </row>
    <row r="6" spans="1:8" s="95" customFormat="1" ht="30" customHeight="1" x14ac:dyDescent="0.2">
      <c r="A6" s="102" t="s">
        <v>80</v>
      </c>
      <c r="B6" s="104" t="s">
        <v>82</v>
      </c>
      <c r="C6" s="105" t="s">
        <v>81</v>
      </c>
      <c r="D6" s="100">
        <v>144700000</v>
      </c>
      <c r="E6" s="99">
        <v>44705</v>
      </c>
      <c r="F6"/>
      <c r="G6" s="94"/>
      <c r="H6" s="109"/>
    </row>
    <row r="7" spans="1:8" s="95" customFormat="1" ht="30" customHeight="1" x14ac:dyDescent="0.2">
      <c r="A7" s="102" t="s">
        <v>86</v>
      </c>
      <c r="B7" s="104" t="s">
        <v>88</v>
      </c>
      <c r="C7" s="105" t="s">
        <v>87</v>
      </c>
      <c r="D7" s="100">
        <v>244224372</v>
      </c>
      <c r="E7" s="99">
        <v>44704</v>
      </c>
      <c r="F7"/>
      <c r="G7" s="94"/>
      <c r="H7" s="109"/>
    </row>
    <row r="8" spans="1:8" s="95" customFormat="1" ht="30" customHeight="1" x14ac:dyDescent="0.2">
      <c r="A8" s="102" t="s">
        <v>65</v>
      </c>
      <c r="B8" s="104" t="s">
        <v>76</v>
      </c>
      <c r="C8" s="105" t="s">
        <v>31</v>
      </c>
      <c r="D8" s="100">
        <v>974924923</v>
      </c>
      <c r="E8" s="99">
        <v>44677</v>
      </c>
      <c r="F8"/>
      <c r="G8" s="94"/>
      <c r="H8" s="109"/>
    </row>
    <row r="9" spans="1:8" s="95" customFormat="1" ht="30" customHeight="1" x14ac:dyDescent="0.2">
      <c r="A9" s="102" t="s">
        <v>66</v>
      </c>
      <c r="B9" s="104" t="s">
        <v>77</v>
      </c>
      <c r="C9" s="105" t="s">
        <v>83</v>
      </c>
      <c r="D9" s="100">
        <v>235797072</v>
      </c>
      <c r="E9" s="99">
        <v>44672</v>
      </c>
      <c r="F9"/>
      <c r="G9" s="94"/>
      <c r="H9" s="109"/>
    </row>
    <row r="10" spans="1:8" s="95" customFormat="1" ht="30" customHeight="1" x14ac:dyDescent="0.2">
      <c r="A10" s="103" t="s">
        <v>69</v>
      </c>
      <c r="B10" s="104" t="s">
        <v>79</v>
      </c>
      <c r="C10" s="106" t="s">
        <v>70</v>
      </c>
      <c r="D10" s="100">
        <v>162290800</v>
      </c>
      <c r="E10" s="98">
        <v>44656</v>
      </c>
      <c r="F10" s="101"/>
      <c r="G10" s="94"/>
      <c r="H10" s="109"/>
    </row>
    <row r="11" spans="1:8" s="95" customFormat="1" ht="30" customHeight="1" x14ac:dyDescent="0.2">
      <c r="A11" s="103" t="s">
        <v>42</v>
      </c>
      <c r="B11" s="104" t="s">
        <v>73</v>
      </c>
      <c r="C11" s="106" t="s">
        <v>64</v>
      </c>
      <c r="D11" s="100">
        <v>105453800</v>
      </c>
      <c r="E11" s="98">
        <v>44575</v>
      </c>
      <c r="F11"/>
      <c r="G11" s="94"/>
      <c r="H11" s="109"/>
    </row>
    <row r="12" spans="1:8" x14ac:dyDescent="0.2">
      <c r="B12" s="85"/>
      <c r="D12" s="85"/>
      <c r="E12" s="96"/>
      <c r="F12" s="85"/>
      <c r="G12" s="85"/>
      <c r="H12" s="108"/>
    </row>
    <row r="13" spans="1:8" x14ac:dyDescent="0.2">
      <c r="B13" s="85"/>
      <c r="D13" s="85"/>
      <c r="E13" s="96"/>
      <c r="F13" s="85"/>
      <c r="G13" s="85"/>
      <c r="H13" s="108"/>
    </row>
    <row r="14" spans="1:8" x14ac:dyDescent="0.2">
      <c r="B14" s="85"/>
      <c r="D14" s="85"/>
      <c r="E14" s="96"/>
      <c r="F14" s="85"/>
      <c r="G14" s="85"/>
      <c r="H14" s="108"/>
    </row>
    <row r="15" spans="1:8" x14ac:dyDescent="0.2">
      <c r="A15" s="85"/>
      <c r="B15" s="85"/>
      <c r="C15" s="85"/>
      <c r="D15" s="85"/>
      <c r="E15" s="85"/>
      <c r="F15" s="85"/>
      <c r="G15" s="85"/>
      <c r="H15" s="108"/>
    </row>
    <row r="16" spans="1:8" ht="13.5" thickBot="1" x14ac:dyDescent="0.25">
      <c r="A16" s="91" t="s">
        <v>84</v>
      </c>
    </row>
    <row r="17" spans="1:8" ht="25.5" customHeight="1" x14ac:dyDescent="0.2">
      <c r="A17" s="87" t="s">
        <v>1</v>
      </c>
      <c r="B17" s="88" t="s">
        <v>2</v>
      </c>
      <c r="C17" s="88" t="s">
        <v>3</v>
      </c>
      <c r="D17" s="88" t="s">
        <v>4</v>
      </c>
      <c r="E17" s="122" t="s">
        <v>5</v>
      </c>
      <c r="F17" s="122"/>
      <c r="G17" s="122"/>
      <c r="H17" s="123" t="s">
        <v>8</v>
      </c>
    </row>
    <row r="18" spans="1:8" ht="52.5" customHeight="1" thickBot="1" x14ac:dyDescent="0.25">
      <c r="A18" s="89"/>
      <c r="B18" s="90"/>
      <c r="C18" s="90"/>
      <c r="D18" s="90"/>
      <c r="E18" s="54" t="s">
        <v>6</v>
      </c>
      <c r="F18" s="55" t="s">
        <v>20</v>
      </c>
      <c r="G18" s="55" t="s">
        <v>7</v>
      </c>
      <c r="H18" s="124"/>
    </row>
    <row r="19" spans="1:8" ht="43.5" customHeight="1" x14ac:dyDescent="0.2">
      <c r="A19" s="49" t="s">
        <v>9</v>
      </c>
      <c r="B19" s="50" t="s">
        <v>10</v>
      </c>
      <c r="C19" s="51" t="s">
        <v>11</v>
      </c>
      <c r="D19" s="52">
        <v>580108165</v>
      </c>
      <c r="E19" s="53">
        <v>0</v>
      </c>
      <c r="F19" s="33">
        <v>502431682</v>
      </c>
      <c r="G19" s="33">
        <v>77676483</v>
      </c>
      <c r="H19" s="110">
        <v>41572</v>
      </c>
    </row>
    <row r="20" spans="1:8" ht="42.75" customHeight="1" x14ac:dyDescent="0.2">
      <c r="A20" s="8" t="s">
        <v>9</v>
      </c>
      <c r="B20" s="2" t="s">
        <v>10</v>
      </c>
      <c r="C20" s="5" t="s">
        <v>15</v>
      </c>
      <c r="D20" s="4">
        <v>396494000</v>
      </c>
      <c r="E20" s="1">
        <v>0</v>
      </c>
      <c r="F20" s="3">
        <v>343403453</v>
      </c>
      <c r="G20" s="3">
        <v>53090547</v>
      </c>
      <c r="H20" s="111">
        <v>41626</v>
      </c>
    </row>
    <row r="21" spans="1:8" ht="30" customHeight="1" x14ac:dyDescent="0.2">
      <c r="A21" s="8" t="s">
        <v>17</v>
      </c>
      <c r="B21" s="2" t="s">
        <v>18</v>
      </c>
      <c r="C21" s="5" t="s">
        <v>16</v>
      </c>
      <c r="D21" s="6">
        <v>179330273</v>
      </c>
      <c r="E21" s="1">
        <v>0</v>
      </c>
      <c r="F21" s="7">
        <v>125531191</v>
      </c>
      <c r="G21" s="7">
        <v>53799082</v>
      </c>
      <c r="H21" s="111">
        <v>41971</v>
      </c>
    </row>
    <row r="22" spans="1:8" ht="30" customHeight="1" x14ac:dyDescent="0.2">
      <c r="A22" s="125" t="s">
        <v>12</v>
      </c>
      <c r="B22" s="127" t="s">
        <v>13</v>
      </c>
      <c r="C22" s="129" t="s">
        <v>14</v>
      </c>
      <c r="D22" s="131">
        <v>167574157</v>
      </c>
      <c r="E22" s="3">
        <v>11663957</v>
      </c>
      <c r="F22" s="3"/>
      <c r="G22" s="3"/>
      <c r="H22" s="112">
        <v>41940</v>
      </c>
    </row>
    <row r="23" spans="1:8" ht="30" customHeight="1" thickBot="1" x14ac:dyDescent="0.25">
      <c r="A23" s="126"/>
      <c r="B23" s="128"/>
      <c r="C23" s="130"/>
      <c r="D23" s="132"/>
      <c r="E23" s="25"/>
      <c r="F23" s="24">
        <v>109137140</v>
      </c>
      <c r="G23" s="24">
        <v>46773060</v>
      </c>
      <c r="H23" s="113" t="s">
        <v>19</v>
      </c>
    </row>
    <row r="24" spans="1:8" ht="30" customHeight="1" x14ac:dyDescent="0.2">
      <c r="A24" s="12" t="s">
        <v>21</v>
      </c>
      <c r="B24" s="13" t="s">
        <v>22</v>
      </c>
      <c r="C24" s="14" t="s">
        <v>23</v>
      </c>
      <c r="D24" s="15">
        <v>1324610000</v>
      </c>
      <c r="E24" s="16">
        <v>0</v>
      </c>
      <c r="F24" s="17">
        <f>0.85*D24</f>
        <v>1125918500</v>
      </c>
      <c r="G24" s="17">
        <f>0.15*D24</f>
        <v>198691500</v>
      </c>
      <c r="H24" s="114">
        <v>42559</v>
      </c>
    </row>
    <row r="25" spans="1:8" ht="30" customHeight="1" x14ac:dyDescent="0.2">
      <c r="A25" s="18" t="s">
        <v>21</v>
      </c>
      <c r="B25" s="2" t="s">
        <v>22</v>
      </c>
      <c r="C25" s="9" t="s">
        <v>23</v>
      </c>
      <c r="D25" s="6">
        <v>662305000</v>
      </c>
      <c r="E25" s="10">
        <v>0</v>
      </c>
      <c r="F25" s="3">
        <f>0.85*D25</f>
        <v>562959250</v>
      </c>
      <c r="G25" s="3">
        <f>0.15*D25</f>
        <v>99345750</v>
      </c>
      <c r="H25" s="111">
        <v>42626</v>
      </c>
    </row>
    <row r="26" spans="1:8" ht="30" customHeight="1" thickBot="1" x14ac:dyDescent="0.25">
      <c r="A26" s="19" t="s">
        <v>21</v>
      </c>
      <c r="B26" s="20" t="s">
        <v>22</v>
      </c>
      <c r="C26" s="21" t="s">
        <v>23</v>
      </c>
      <c r="D26" s="22">
        <v>1324610000</v>
      </c>
      <c r="E26" s="23">
        <v>0</v>
      </c>
      <c r="F26" s="24">
        <f>0.85*D26</f>
        <v>1125918500</v>
      </c>
      <c r="G26" s="24">
        <f>0.15*D26</f>
        <v>198691500</v>
      </c>
      <c r="H26" s="115">
        <v>42689</v>
      </c>
    </row>
    <row r="27" spans="1:8" ht="30" customHeight="1" x14ac:dyDescent="0.2">
      <c r="A27" s="12" t="s">
        <v>21</v>
      </c>
      <c r="B27" s="13" t="s">
        <v>22</v>
      </c>
      <c r="C27" s="14" t="s">
        <v>23</v>
      </c>
      <c r="D27" s="15">
        <v>662305000</v>
      </c>
      <c r="E27" s="16">
        <v>0</v>
      </c>
      <c r="F27" s="26">
        <f>D27*0.85</f>
        <v>562959250</v>
      </c>
      <c r="G27" s="17">
        <f>D27*0.15</f>
        <v>99345750</v>
      </c>
      <c r="H27" s="114">
        <v>42744</v>
      </c>
    </row>
    <row r="28" spans="1:8" ht="30" customHeight="1" x14ac:dyDescent="0.2">
      <c r="A28" s="27" t="s">
        <v>21</v>
      </c>
      <c r="B28" s="2" t="s">
        <v>22</v>
      </c>
      <c r="C28" s="9" t="s">
        <v>23</v>
      </c>
      <c r="D28" s="6">
        <v>794766000</v>
      </c>
      <c r="E28" s="10">
        <v>0</v>
      </c>
      <c r="F28" s="11">
        <f t="shared" ref="F28:F37" si="0">D28*0.85</f>
        <v>675551100</v>
      </c>
      <c r="G28" s="3">
        <f t="shared" ref="G28:G33" si="1">D28*0.15</f>
        <v>119214900</v>
      </c>
      <c r="H28" s="111">
        <v>42751</v>
      </c>
    </row>
    <row r="29" spans="1:8" ht="30" customHeight="1" x14ac:dyDescent="0.2">
      <c r="A29" s="27" t="s">
        <v>21</v>
      </c>
      <c r="B29" s="2" t="s">
        <v>22</v>
      </c>
      <c r="C29" s="9" t="s">
        <v>23</v>
      </c>
      <c r="D29" s="6">
        <v>1854454000</v>
      </c>
      <c r="E29" s="10">
        <v>0</v>
      </c>
      <c r="F29" s="11">
        <f t="shared" si="0"/>
        <v>1576285900</v>
      </c>
      <c r="G29" s="3">
        <f t="shared" si="1"/>
        <v>278168100</v>
      </c>
      <c r="H29" s="111">
        <v>42887</v>
      </c>
    </row>
    <row r="30" spans="1:8" ht="30" customHeight="1" x14ac:dyDescent="0.2">
      <c r="A30" s="27" t="s">
        <v>21</v>
      </c>
      <c r="B30" s="2" t="s">
        <v>22</v>
      </c>
      <c r="C30" s="9" t="s">
        <v>23</v>
      </c>
      <c r="D30" s="6">
        <v>1324610000</v>
      </c>
      <c r="E30" s="10">
        <v>0</v>
      </c>
      <c r="F30" s="11">
        <f t="shared" si="0"/>
        <v>1125918500</v>
      </c>
      <c r="G30" s="3">
        <f t="shared" si="1"/>
        <v>198691500</v>
      </c>
      <c r="H30" s="111">
        <v>42942</v>
      </c>
    </row>
    <row r="31" spans="1:8" ht="30" customHeight="1" x14ac:dyDescent="0.2">
      <c r="A31" s="27" t="s">
        <v>21</v>
      </c>
      <c r="B31" s="2" t="s">
        <v>22</v>
      </c>
      <c r="C31" s="9" t="s">
        <v>23</v>
      </c>
      <c r="D31" s="6">
        <v>1324610000</v>
      </c>
      <c r="E31" s="10">
        <v>0</v>
      </c>
      <c r="F31" s="11">
        <f t="shared" si="0"/>
        <v>1125918500</v>
      </c>
      <c r="G31" s="3">
        <f t="shared" si="1"/>
        <v>198691500</v>
      </c>
      <c r="H31" s="111">
        <v>43003</v>
      </c>
    </row>
    <row r="32" spans="1:8" ht="30" customHeight="1" x14ac:dyDescent="0.2">
      <c r="A32" s="27" t="s">
        <v>21</v>
      </c>
      <c r="B32" s="2" t="s">
        <v>22</v>
      </c>
      <c r="C32" s="9" t="s">
        <v>23</v>
      </c>
      <c r="D32" s="6">
        <v>662305000</v>
      </c>
      <c r="E32" s="10">
        <v>0</v>
      </c>
      <c r="F32" s="11">
        <f t="shared" si="0"/>
        <v>562959250</v>
      </c>
      <c r="G32" s="3">
        <f t="shared" si="1"/>
        <v>99345750</v>
      </c>
      <c r="H32" s="111">
        <v>43014</v>
      </c>
    </row>
    <row r="33" spans="1:8" ht="30" customHeight="1" thickBot="1" x14ac:dyDescent="0.25">
      <c r="A33" s="19" t="s">
        <v>21</v>
      </c>
      <c r="B33" s="20" t="s">
        <v>22</v>
      </c>
      <c r="C33" s="21" t="s">
        <v>23</v>
      </c>
      <c r="D33" s="22">
        <v>662305000</v>
      </c>
      <c r="E33" s="23">
        <v>0</v>
      </c>
      <c r="F33" s="28">
        <f t="shared" si="0"/>
        <v>562959250</v>
      </c>
      <c r="G33" s="24">
        <f t="shared" si="1"/>
        <v>99345750</v>
      </c>
      <c r="H33" s="115">
        <v>43082</v>
      </c>
    </row>
    <row r="34" spans="1:8" ht="30" customHeight="1" x14ac:dyDescent="0.2">
      <c r="A34" s="34" t="s">
        <v>24</v>
      </c>
      <c r="B34" s="35" t="s">
        <v>25</v>
      </c>
      <c r="C34" s="36" t="s">
        <v>26</v>
      </c>
      <c r="D34" s="37">
        <v>157292854</v>
      </c>
      <c r="E34" s="38">
        <v>0</v>
      </c>
      <c r="F34" s="32">
        <f t="shared" si="0"/>
        <v>133698925.89999999</v>
      </c>
      <c r="G34" s="33">
        <f>D34*0.15</f>
        <v>23593928.099999998</v>
      </c>
      <c r="H34" s="110">
        <v>43116</v>
      </c>
    </row>
    <row r="35" spans="1:8" ht="30" customHeight="1" x14ac:dyDescent="0.2">
      <c r="A35" s="27" t="s">
        <v>21</v>
      </c>
      <c r="B35" s="2" t="s">
        <v>22</v>
      </c>
      <c r="C35" s="9" t="s">
        <v>23</v>
      </c>
      <c r="D35" s="6">
        <v>1324610000</v>
      </c>
      <c r="E35" s="10">
        <v>0</v>
      </c>
      <c r="F35" s="32">
        <f>D35*0.85</f>
        <v>1125918500</v>
      </c>
      <c r="G35" s="3">
        <f>D35*0.15</f>
        <v>198691500</v>
      </c>
      <c r="H35" s="111">
        <v>43130</v>
      </c>
    </row>
    <row r="36" spans="1:8" ht="30" customHeight="1" x14ac:dyDescent="0.2">
      <c r="A36" s="27" t="s">
        <v>21</v>
      </c>
      <c r="B36" s="2" t="s">
        <v>22</v>
      </c>
      <c r="C36" s="9" t="s">
        <v>23</v>
      </c>
      <c r="D36" s="6">
        <v>1324610000</v>
      </c>
      <c r="E36" s="10">
        <v>0</v>
      </c>
      <c r="F36" s="32">
        <f t="shared" si="0"/>
        <v>1125918500</v>
      </c>
      <c r="G36" s="3">
        <f>0.27*F36</f>
        <v>303997995</v>
      </c>
      <c r="H36" s="111">
        <v>43146</v>
      </c>
    </row>
    <row r="37" spans="1:8" ht="30" customHeight="1" x14ac:dyDescent="0.2">
      <c r="A37" s="27" t="s">
        <v>21</v>
      </c>
      <c r="B37" s="2" t="s">
        <v>22</v>
      </c>
      <c r="C37" s="9" t="s">
        <v>23</v>
      </c>
      <c r="D37" s="6">
        <v>1059688000</v>
      </c>
      <c r="E37" s="10">
        <v>0</v>
      </c>
      <c r="F37" s="32">
        <f t="shared" si="0"/>
        <v>900734800</v>
      </c>
      <c r="G37" s="3">
        <f>D37*0.15</f>
        <v>158953200</v>
      </c>
      <c r="H37" s="111">
        <v>43226</v>
      </c>
    </row>
    <row r="38" spans="1:8" ht="30" customHeight="1" thickBot="1" x14ac:dyDescent="0.25">
      <c r="A38" s="19" t="s">
        <v>27</v>
      </c>
      <c r="B38" s="20" t="s">
        <v>28</v>
      </c>
      <c r="C38" s="21" t="s">
        <v>29</v>
      </c>
      <c r="D38" s="22">
        <v>641286091</v>
      </c>
      <c r="E38" s="23">
        <v>0</v>
      </c>
      <c r="F38" s="28">
        <f>+D38*0.809</f>
        <v>518800447.61900002</v>
      </c>
      <c r="G38" s="24">
        <f>+D38*0.191</f>
        <v>122485643.381</v>
      </c>
      <c r="H38" s="115">
        <v>43245</v>
      </c>
    </row>
    <row r="39" spans="1:8" ht="30" customHeight="1" x14ac:dyDescent="0.2">
      <c r="A39" s="12" t="s">
        <v>32</v>
      </c>
      <c r="B39" s="30" t="s">
        <v>33</v>
      </c>
      <c r="C39" s="14" t="s">
        <v>34</v>
      </c>
      <c r="D39" s="15">
        <v>355596190</v>
      </c>
      <c r="E39" s="16">
        <v>0</v>
      </c>
      <c r="F39" s="26">
        <f>0.85*D39</f>
        <v>302256761.5</v>
      </c>
      <c r="G39" s="17">
        <f>0.15*D39</f>
        <v>53339428.5</v>
      </c>
      <c r="H39" s="114">
        <v>43363</v>
      </c>
    </row>
    <row r="40" spans="1:8" ht="30" customHeight="1" x14ac:dyDescent="0.2">
      <c r="A40" s="27" t="s">
        <v>35</v>
      </c>
      <c r="B40" s="29" t="s">
        <v>41</v>
      </c>
      <c r="C40" s="9" t="s">
        <v>36</v>
      </c>
      <c r="D40" s="6">
        <v>280035000</v>
      </c>
      <c r="E40" s="10">
        <v>0</v>
      </c>
      <c r="F40" s="11">
        <f>0.85*D40</f>
        <v>238029750</v>
      </c>
      <c r="G40" s="3">
        <f>0.15*D40</f>
        <v>42005250</v>
      </c>
      <c r="H40" s="111">
        <v>43447</v>
      </c>
    </row>
    <row r="41" spans="1:8" ht="30" customHeight="1" x14ac:dyDescent="0.2">
      <c r="A41" s="27" t="s">
        <v>30</v>
      </c>
      <c r="B41" s="29" t="s">
        <v>37</v>
      </c>
      <c r="C41" s="9" t="s">
        <v>38</v>
      </c>
      <c r="D41" s="6">
        <v>237447102</v>
      </c>
      <c r="E41" s="10">
        <v>0</v>
      </c>
      <c r="F41" s="11">
        <f>0.85*D41</f>
        <v>201830036.69999999</v>
      </c>
      <c r="G41" s="3">
        <f>0.15*D41</f>
        <v>35617065.299999997</v>
      </c>
      <c r="H41" s="111">
        <v>43462</v>
      </c>
    </row>
    <row r="42" spans="1:8" ht="30" customHeight="1" thickBot="1" x14ac:dyDescent="0.25">
      <c r="A42" s="19" t="s">
        <v>39</v>
      </c>
      <c r="B42" s="31" t="s">
        <v>40</v>
      </c>
      <c r="C42" s="21" t="s">
        <v>31</v>
      </c>
      <c r="D42" s="22">
        <v>319254098</v>
      </c>
      <c r="E42" s="23">
        <v>0</v>
      </c>
      <c r="F42" s="28">
        <f>0.85*D42</f>
        <v>271365983.30000001</v>
      </c>
      <c r="G42" s="24">
        <f>0.15*D42</f>
        <v>47888114.699999996</v>
      </c>
      <c r="H42" s="115">
        <v>43462</v>
      </c>
    </row>
    <row r="43" spans="1:8" ht="30" customHeight="1" x14ac:dyDescent="0.2">
      <c r="A43" s="12" t="s">
        <v>42</v>
      </c>
      <c r="B43" s="41" t="s">
        <v>43</v>
      </c>
      <c r="C43" s="42" t="s">
        <v>44</v>
      </c>
      <c r="D43" s="15">
        <v>297526710</v>
      </c>
      <c r="E43" s="16">
        <v>0</v>
      </c>
      <c r="F43" s="26">
        <f t="shared" ref="F43:F50" si="2">D43*0.85</f>
        <v>252897703.5</v>
      </c>
      <c r="G43" s="17">
        <f t="shared" ref="G43:G50" si="3">D43*0.15</f>
        <v>44629006.5</v>
      </c>
      <c r="H43" s="116">
        <v>43496</v>
      </c>
    </row>
    <row r="44" spans="1:8" ht="30" customHeight="1" x14ac:dyDescent="0.2">
      <c r="A44" s="64" t="s">
        <v>42</v>
      </c>
      <c r="B44" s="39" t="s">
        <v>43</v>
      </c>
      <c r="C44" s="44" t="s">
        <v>44</v>
      </c>
      <c r="D44" s="45">
        <v>732141729</v>
      </c>
      <c r="E44" s="40">
        <v>0</v>
      </c>
      <c r="F44" s="32">
        <f t="shared" si="2"/>
        <v>622320469.64999998</v>
      </c>
      <c r="G44" s="33">
        <f t="shared" si="3"/>
        <v>109821259.34999999</v>
      </c>
      <c r="H44" s="117">
        <v>43496</v>
      </c>
    </row>
    <row r="45" spans="1:8" ht="42" customHeight="1" x14ac:dyDescent="0.2">
      <c r="A45" s="27" t="s">
        <v>35</v>
      </c>
      <c r="B45" s="63" t="s">
        <v>45</v>
      </c>
      <c r="C45" s="43" t="s">
        <v>36</v>
      </c>
      <c r="D45" s="46">
        <v>142875000</v>
      </c>
      <c r="E45" s="10">
        <v>0</v>
      </c>
      <c r="F45" s="11">
        <f t="shared" si="2"/>
        <v>121443750</v>
      </c>
      <c r="G45" s="3">
        <f t="shared" si="3"/>
        <v>21431250</v>
      </c>
      <c r="H45" s="111">
        <v>43503</v>
      </c>
    </row>
    <row r="46" spans="1:8" ht="43.5" customHeight="1" x14ac:dyDescent="0.2">
      <c r="A46" s="27" t="s">
        <v>35</v>
      </c>
      <c r="B46" s="29" t="s">
        <v>45</v>
      </c>
      <c r="C46" s="43" t="s">
        <v>36</v>
      </c>
      <c r="D46" s="46">
        <v>1516380000</v>
      </c>
      <c r="E46" s="1">
        <v>0</v>
      </c>
      <c r="F46" s="11">
        <f t="shared" si="2"/>
        <v>1288923000</v>
      </c>
      <c r="G46" s="3">
        <f t="shared" si="3"/>
        <v>227457000</v>
      </c>
      <c r="H46" s="111">
        <v>43503</v>
      </c>
    </row>
    <row r="47" spans="1:8" ht="42" customHeight="1" x14ac:dyDescent="0.2">
      <c r="A47" s="27" t="s">
        <v>35</v>
      </c>
      <c r="B47" s="29" t="s">
        <v>45</v>
      </c>
      <c r="C47" s="43" t="s">
        <v>36</v>
      </c>
      <c r="D47" s="46">
        <v>139700000</v>
      </c>
      <c r="E47" s="10">
        <v>0</v>
      </c>
      <c r="F47" s="11">
        <f t="shared" si="2"/>
        <v>118745000</v>
      </c>
      <c r="G47" s="3">
        <f t="shared" si="3"/>
        <v>20955000</v>
      </c>
      <c r="H47" s="111">
        <v>43503</v>
      </c>
    </row>
    <row r="48" spans="1:8" ht="30" customHeight="1" x14ac:dyDescent="0.2">
      <c r="A48" s="27"/>
      <c r="B48" s="62"/>
      <c r="C48" s="43"/>
      <c r="D48" s="46"/>
      <c r="E48" s="10"/>
      <c r="F48" s="11"/>
      <c r="G48" s="3"/>
      <c r="H48" s="111"/>
    </row>
    <row r="49" spans="1:8" ht="30" customHeight="1" x14ac:dyDescent="0.2">
      <c r="A49" s="47" t="s">
        <v>30</v>
      </c>
      <c r="B49" s="56" t="s">
        <v>37</v>
      </c>
      <c r="C49" s="48" t="s">
        <v>38</v>
      </c>
      <c r="D49" s="57">
        <v>237447102</v>
      </c>
      <c r="E49" s="58"/>
      <c r="F49" s="59">
        <f t="shared" si="2"/>
        <v>201830036.69999999</v>
      </c>
      <c r="G49" s="60">
        <f t="shared" si="3"/>
        <v>35617065.299999997</v>
      </c>
      <c r="H49" s="118">
        <v>43559</v>
      </c>
    </row>
    <row r="50" spans="1:8" ht="30" customHeight="1" thickBot="1" x14ac:dyDescent="0.25">
      <c r="A50" s="66" t="s">
        <v>46</v>
      </c>
      <c r="B50" s="61" t="s">
        <v>48</v>
      </c>
      <c r="C50" s="67" t="s">
        <v>47</v>
      </c>
      <c r="D50" s="68">
        <v>200000000</v>
      </c>
      <c r="E50" s="69">
        <v>0</v>
      </c>
      <c r="F50" s="70">
        <f t="shared" si="2"/>
        <v>170000000</v>
      </c>
      <c r="G50" s="71">
        <f t="shared" si="3"/>
        <v>30000000</v>
      </c>
      <c r="H50" s="119">
        <v>43600</v>
      </c>
    </row>
    <row r="51" spans="1:8" ht="30" customHeight="1" x14ac:dyDescent="0.2">
      <c r="A51" s="72" t="s">
        <v>32</v>
      </c>
      <c r="B51" s="73" t="s">
        <v>33</v>
      </c>
      <c r="C51" s="81" t="s">
        <v>49</v>
      </c>
      <c r="D51" s="74">
        <v>206990950</v>
      </c>
      <c r="E51" s="75">
        <v>0</v>
      </c>
      <c r="F51" s="76">
        <f t="shared" ref="F51:F59" si="4">D51*0.85</f>
        <v>175942307.5</v>
      </c>
      <c r="G51" s="76">
        <f>D51*0.15</f>
        <v>31048642.5</v>
      </c>
      <c r="H51" s="120">
        <v>43658</v>
      </c>
    </row>
    <row r="52" spans="1:8" ht="40.5" customHeight="1" thickBot="1" x14ac:dyDescent="0.25">
      <c r="A52" s="77" t="s">
        <v>35</v>
      </c>
      <c r="B52" s="78" t="s">
        <v>45</v>
      </c>
      <c r="C52" s="82" t="s">
        <v>36</v>
      </c>
      <c r="D52" s="65">
        <v>505460000</v>
      </c>
      <c r="E52" s="79">
        <v>0</v>
      </c>
      <c r="F52" s="80">
        <f t="shared" si="4"/>
        <v>429641000</v>
      </c>
      <c r="G52" s="80">
        <f>D52*0.15</f>
        <v>75819000</v>
      </c>
      <c r="H52" s="121">
        <v>43647</v>
      </c>
    </row>
    <row r="53" spans="1:8" ht="30" customHeight="1" thickBot="1" x14ac:dyDescent="0.25">
      <c r="A53" s="77" t="s">
        <v>50</v>
      </c>
      <c r="B53" s="78" t="s">
        <v>51</v>
      </c>
      <c r="C53" s="82" t="s">
        <v>44</v>
      </c>
      <c r="D53" s="65">
        <v>114433350</v>
      </c>
      <c r="E53" s="79">
        <v>0</v>
      </c>
      <c r="F53" s="80">
        <f t="shared" si="4"/>
        <v>97268347.5</v>
      </c>
      <c r="G53" s="80">
        <f t="shared" ref="G53:G59" si="5">D53-F53</f>
        <v>17165002.5</v>
      </c>
      <c r="H53" s="121">
        <v>43698</v>
      </c>
    </row>
    <row r="54" spans="1:8" ht="30" customHeight="1" thickBot="1" x14ac:dyDescent="0.25">
      <c r="A54" s="77" t="s">
        <v>50</v>
      </c>
      <c r="B54" s="78" t="s">
        <v>51</v>
      </c>
      <c r="C54" s="82" t="s">
        <v>44</v>
      </c>
      <c r="D54" s="65">
        <v>561625623</v>
      </c>
      <c r="E54" s="79">
        <v>0</v>
      </c>
      <c r="F54" s="80">
        <f t="shared" si="4"/>
        <v>477381779.55000001</v>
      </c>
      <c r="G54" s="80">
        <f t="shared" si="5"/>
        <v>84243843.449999988</v>
      </c>
      <c r="H54" s="121">
        <v>43741</v>
      </c>
    </row>
    <row r="55" spans="1:8" ht="30" customHeight="1" thickBot="1" x14ac:dyDescent="0.25">
      <c r="A55" s="77" t="s">
        <v>50</v>
      </c>
      <c r="B55" s="78" t="s">
        <v>51</v>
      </c>
      <c r="C55" s="82" t="s">
        <v>44</v>
      </c>
      <c r="D55" s="65">
        <v>281592973</v>
      </c>
      <c r="E55" s="79">
        <v>0</v>
      </c>
      <c r="F55" s="80">
        <f t="shared" si="4"/>
        <v>239354027.04999998</v>
      </c>
      <c r="G55" s="80">
        <f t="shared" si="5"/>
        <v>42238945.950000018</v>
      </c>
      <c r="H55" s="121">
        <v>43804</v>
      </c>
    </row>
    <row r="56" spans="1:8" ht="30" customHeight="1" thickBot="1" x14ac:dyDescent="0.25">
      <c r="A56" s="77" t="s">
        <v>50</v>
      </c>
      <c r="B56" s="78" t="s">
        <v>51</v>
      </c>
      <c r="C56" s="82" t="s">
        <v>44</v>
      </c>
      <c r="D56" s="65">
        <v>112637189</v>
      </c>
      <c r="E56" s="79">
        <v>0</v>
      </c>
      <c r="F56" s="80">
        <f t="shared" si="4"/>
        <v>95741610.649999991</v>
      </c>
      <c r="G56" s="80">
        <f t="shared" si="5"/>
        <v>16895578.350000009</v>
      </c>
      <c r="H56" s="121">
        <v>43818</v>
      </c>
    </row>
    <row r="57" spans="1:8" ht="39.75" customHeight="1" thickBot="1" x14ac:dyDescent="0.25">
      <c r="A57" s="77" t="s">
        <v>35</v>
      </c>
      <c r="B57" s="78" t="s">
        <v>45</v>
      </c>
      <c r="C57" s="82" t="s">
        <v>36</v>
      </c>
      <c r="D57" s="65">
        <v>838200000</v>
      </c>
      <c r="E57" s="79">
        <v>0</v>
      </c>
      <c r="F57" s="80">
        <f t="shared" si="4"/>
        <v>712470000</v>
      </c>
      <c r="G57" s="80">
        <f t="shared" si="5"/>
        <v>125730000</v>
      </c>
      <c r="H57" s="121">
        <v>43684</v>
      </c>
    </row>
    <row r="58" spans="1:8" ht="41.25" customHeight="1" thickBot="1" x14ac:dyDescent="0.25">
      <c r="A58" s="77" t="s">
        <v>35</v>
      </c>
      <c r="B58" s="78" t="s">
        <v>45</v>
      </c>
      <c r="C58" s="82" t="s">
        <v>36</v>
      </c>
      <c r="D58" s="65">
        <v>977900000</v>
      </c>
      <c r="E58" s="79">
        <v>0</v>
      </c>
      <c r="F58" s="80">
        <f t="shared" si="4"/>
        <v>831215000</v>
      </c>
      <c r="G58" s="80">
        <f t="shared" si="5"/>
        <v>146685000</v>
      </c>
      <c r="H58" s="121">
        <v>43689</v>
      </c>
    </row>
    <row r="59" spans="1:8" ht="30" customHeight="1" thickBot="1" x14ac:dyDescent="0.25">
      <c r="A59" s="77" t="s">
        <v>30</v>
      </c>
      <c r="B59" s="78" t="s">
        <v>37</v>
      </c>
      <c r="C59" s="82" t="s">
        <v>38</v>
      </c>
      <c r="D59" s="65">
        <v>118723551</v>
      </c>
      <c r="E59" s="79">
        <v>0</v>
      </c>
      <c r="F59" s="80">
        <f t="shared" si="4"/>
        <v>100915018.34999999</v>
      </c>
      <c r="G59" s="80">
        <f t="shared" si="5"/>
        <v>17808532.650000006</v>
      </c>
      <c r="H59" s="121">
        <v>43858</v>
      </c>
    </row>
    <row r="60" spans="1:8" ht="38.25" customHeight="1" thickBot="1" x14ac:dyDescent="0.25">
      <c r="A60" s="77" t="s">
        <v>35</v>
      </c>
      <c r="B60" s="78" t="s">
        <v>45</v>
      </c>
      <c r="C60" s="48" t="s">
        <v>52</v>
      </c>
      <c r="D60" s="83">
        <v>329565000</v>
      </c>
      <c r="E60" s="79">
        <v>0</v>
      </c>
      <c r="F60" s="80">
        <f t="shared" ref="F60:F65" si="6">D60*0.85</f>
        <v>280130250</v>
      </c>
      <c r="G60" s="80">
        <f t="shared" ref="G60:G65" si="7">D60-F60</f>
        <v>49434750</v>
      </c>
      <c r="H60" s="121">
        <v>43950</v>
      </c>
    </row>
    <row r="61" spans="1:8" ht="37.5" customHeight="1" thickBot="1" x14ac:dyDescent="0.25">
      <c r="A61" s="77" t="s">
        <v>35</v>
      </c>
      <c r="B61" s="78" t="s">
        <v>45</v>
      </c>
      <c r="C61" s="48" t="s">
        <v>52</v>
      </c>
      <c r="D61" s="83">
        <v>329565000</v>
      </c>
      <c r="E61" s="79">
        <v>0</v>
      </c>
      <c r="F61" s="80">
        <f t="shared" si="6"/>
        <v>280130250</v>
      </c>
      <c r="G61" s="80">
        <f t="shared" si="7"/>
        <v>49434750</v>
      </c>
      <c r="H61" s="121">
        <v>43950</v>
      </c>
    </row>
    <row r="62" spans="1:8" ht="42.75" customHeight="1" thickBot="1" x14ac:dyDescent="0.25">
      <c r="A62" s="77" t="s">
        <v>35</v>
      </c>
      <c r="B62" s="78" t="s">
        <v>45</v>
      </c>
      <c r="C62" s="48" t="s">
        <v>52</v>
      </c>
      <c r="D62" s="83">
        <v>329565000</v>
      </c>
      <c r="E62" s="79">
        <v>0</v>
      </c>
      <c r="F62" s="80">
        <f t="shared" si="6"/>
        <v>280130250</v>
      </c>
      <c r="G62" s="80">
        <f t="shared" si="7"/>
        <v>49434750</v>
      </c>
      <c r="H62" s="121">
        <v>43950</v>
      </c>
    </row>
    <row r="63" spans="1:8" ht="41.25" customHeight="1" thickBot="1" x14ac:dyDescent="0.25">
      <c r="A63" s="77" t="s">
        <v>35</v>
      </c>
      <c r="B63" s="78" t="s">
        <v>45</v>
      </c>
      <c r="C63" s="82" t="s">
        <v>36</v>
      </c>
      <c r="D63" s="65">
        <v>206850000</v>
      </c>
      <c r="E63" s="79">
        <v>0</v>
      </c>
      <c r="F63" s="80">
        <f t="shared" si="6"/>
        <v>175822500</v>
      </c>
      <c r="G63" s="80">
        <f t="shared" si="7"/>
        <v>31027500</v>
      </c>
      <c r="H63" s="121">
        <v>43964</v>
      </c>
    </row>
    <row r="64" spans="1:8" ht="30" customHeight="1" thickBot="1" x14ac:dyDescent="0.25">
      <c r="A64" s="66" t="s">
        <v>46</v>
      </c>
      <c r="B64" s="61" t="s">
        <v>48</v>
      </c>
      <c r="C64" s="67" t="s">
        <v>47</v>
      </c>
      <c r="D64" s="65">
        <v>156375655</v>
      </c>
      <c r="E64" s="79">
        <v>0</v>
      </c>
      <c r="F64" s="80">
        <f t="shared" si="6"/>
        <v>132919306.75</v>
      </c>
      <c r="G64" s="80">
        <f t="shared" si="7"/>
        <v>23456348.25</v>
      </c>
      <c r="H64" s="121">
        <v>44007</v>
      </c>
    </row>
    <row r="65" spans="1:10" ht="30" customHeight="1" thickBot="1" x14ac:dyDescent="0.25">
      <c r="A65" s="77" t="s">
        <v>50</v>
      </c>
      <c r="B65" s="78" t="s">
        <v>51</v>
      </c>
      <c r="C65" s="82" t="s">
        <v>44</v>
      </c>
      <c r="D65" s="65">
        <v>870521119</v>
      </c>
      <c r="E65" s="79">
        <v>0</v>
      </c>
      <c r="F65" s="80">
        <f t="shared" si="6"/>
        <v>739942951.14999998</v>
      </c>
      <c r="G65" s="80">
        <f t="shared" si="7"/>
        <v>130578167.85000002</v>
      </c>
      <c r="H65" s="121">
        <v>44010</v>
      </c>
    </row>
    <row r="66" spans="1:10" ht="30" customHeight="1" thickBot="1" x14ac:dyDescent="0.25">
      <c r="A66" s="77" t="s">
        <v>32</v>
      </c>
      <c r="B66" s="78" t="s">
        <v>33</v>
      </c>
      <c r="C66" s="82" t="s">
        <v>54</v>
      </c>
      <c r="D66" s="65">
        <v>218332500</v>
      </c>
      <c r="E66" s="79">
        <v>0</v>
      </c>
      <c r="F66" s="80">
        <v>185582625</v>
      </c>
      <c r="G66" s="80">
        <v>32749875</v>
      </c>
      <c r="H66" s="121">
        <v>44047</v>
      </c>
      <c r="J66" s="84"/>
    </row>
    <row r="67" spans="1:10" ht="30" customHeight="1" thickBot="1" x14ac:dyDescent="0.25">
      <c r="A67" s="77" t="s">
        <v>46</v>
      </c>
      <c r="B67" s="78" t="s">
        <v>71</v>
      </c>
      <c r="C67" s="82" t="s">
        <v>55</v>
      </c>
      <c r="D67" s="65">
        <f>192419052+33956303</f>
        <v>226375355</v>
      </c>
      <c r="E67" s="79">
        <v>0</v>
      </c>
      <c r="F67" s="80">
        <v>192419051.75</v>
      </c>
      <c r="G67" s="80">
        <v>33956303.25</v>
      </c>
      <c r="H67" s="121">
        <v>44074</v>
      </c>
      <c r="J67" s="84"/>
    </row>
    <row r="68" spans="1:10" ht="30" customHeight="1" thickBot="1" x14ac:dyDescent="0.25">
      <c r="A68" s="77" t="s">
        <v>53</v>
      </c>
      <c r="B68" s="78" t="s">
        <v>72</v>
      </c>
      <c r="C68" s="82" t="s">
        <v>52</v>
      </c>
      <c r="D68" s="65">
        <v>129824000</v>
      </c>
      <c r="E68" s="79">
        <v>0</v>
      </c>
      <c r="F68" s="80">
        <v>110350400</v>
      </c>
      <c r="G68" s="80">
        <v>19473600</v>
      </c>
      <c r="H68" s="121">
        <v>44099</v>
      </c>
      <c r="J68" s="84"/>
    </row>
    <row r="69" spans="1:10" ht="30" customHeight="1" thickBot="1" x14ac:dyDescent="0.25">
      <c r="A69" s="77" t="s">
        <v>53</v>
      </c>
      <c r="B69" s="78" t="s">
        <v>72</v>
      </c>
      <c r="C69" s="82" t="s">
        <v>56</v>
      </c>
      <c r="D69" s="65">
        <v>151315964.70588237</v>
      </c>
      <c r="E69" s="79">
        <v>0</v>
      </c>
      <c r="F69" s="80">
        <v>128618570.00000001</v>
      </c>
      <c r="G69" s="80">
        <v>22697394.705882356</v>
      </c>
      <c r="H69" s="121">
        <v>44140</v>
      </c>
      <c r="J69" s="84"/>
    </row>
    <row r="70" spans="1:10" ht="30" customHeight="1" thickBot="1" x14ac:dyDescent="0.25">
      <c r="A70" s="77" t="s">
        <v>42</v>
      </c>
      <c r="B70" s="78" t="s">
        <v>73</v>
      </c>
      <c r="C70" s="82" t="s">
        <v>57</v>
      </c>
      <c r="D70" s="65">
        <v>168719750.58823529</v>
      </c>
      <c r="E70" s="79">
        <v>0</v>
      </c>
      <c r="F70" s="80">
        <v>143411788</v>
      </c>
      <c r="G70" s="80">
        <v>25307962.588235293</v>
      </c>
      <c r="H70" s="121">
        <v>44181</v>
      </c>
      <c r="J70" s="84"/>
    </row>
    <row r="71" spans="1:10" ht="30" customHeight="1" thickBot="1" x14ac:dyDescent="0.25">
      <c r="A71" s="77" t="s">
        <v>32</v>
      </c>
      <c r="B71" s="78" t="s">
        <v>33</v>
      </c>
      <c r="C71" s="82" t="s">
        <v>58</v>
      </c>
      <c r="D71" s="65">
        <v>138641137.5</v>
      </c>
      <c r="E71" s="79">
        <v>0</v>
      </c>
      <c r="F71" s="80">
        <v>117844966.875</v>
      </c>
      <c r="G71" s="80">
        <v>20796170.625</v>
      </c>
      <c r="H71" s="121">
        <v>44246</v>
      </c>
    </row>
    <row r="72" spans="1:10" ht="30" customHeight="1" thickBot="1" x14ac:dyDescent="0.25">
      <c r="A72" s="77" t="s">
        <v>46</v>
      </c>
      <c r="B72" s="78" t="s">
        <v>71</v>
      </c>
      <c r="C72" s="82" t="s">
        <v>55</v>
      </c>
      <c r="D72" s="65">
        <v>265838104</v>
      </c>
      <c r="E72" s="79">
        <v>0</v>
      </c>
      <c r="F72" s="80">
        <v>225962388.40000001</v>
      </c>
      <c r="G72" s="80">
        <v>39875715.600000001</v>
      </c>
      <c r="H72" s="121">
        <v>44255</v>
      </c>
    </row>
    <row r="73" spans="1:10" ht="30" customHeight="1" thickBot="1" x14ac:dyDescent="0.25">
      <c r="A73" s="77" t="s">
        <v>39</v>
      </c>
      <c r="B73" s="78" t="s">
        <v>74</v>
      </c>
      <c r="C73" s="82" t="s">
        <v>31</v>
      </c>
      <c r="D73" s="65">
        <v>217092786</v>
      </c>
      <c r="E73" s="79">
        <v>0</v>
      </c>
      <c r="F73" s="80">
        <v>184528868.09999999</v>
      </c>
      <c r="G73" s="80">
        <v>32563917.899999999</v>
      </c>
      <c r="H73" s="121">
        <v>44255</v>
      </c>
    </row>
    <row r="74" spans="1:10" ht="40.5" customHeight="1" thickBot="1" x14ac:dyDescent="0.25">
      <c r="A74" s="77" t="s">
        <v>59</v>
      </c>
      <c r="B74" s="78" t="s">
        <v>89</v>
      </c>
      <c r="C74" s="82" t="s">
        <v>60</v>
      </c>
      <c r="D74" s="65">
        <v>153416000</v>
      </c>
      <c r="E74" s="79">
        <v>0</v>
      </c>
      <c r="F74" s="80">
        <v>130403600</v>
      </c>
      <c r="G74" s="80">
        <v>23012400</v>
      </c>
      <c r="H74" s="121">
        <v>44273</v>
      </c>
    </row>
    <row r="75" spans="1:10" ht="30" customHeight="1" thickBot="1" x14ac:dyDescent="0.25">
      <c r="A75" s="77" t="s">
        <v>39</v>
      </c>
      <c r="B75" s="78" t="s">
        <v>74</v>
      </c>
      <c r="C75" s="82" t="s">
        <v>31</v>
      </c>
      <c r="D75" s="65">
        <v>127701639</v>
      </c>
      <c r="E75" s="79">
        <v>0</v>
      </c>
      <c r="F75" s="80">
        <v>108546393.14999999</v>
      </c>
      <c r="G75" s="80">
        <v>19155245.849999998</v>
      </c>
      <c r="H75" s="121">
        <v>44285</v>
      </c>
    </row>
    <row r="76" spans="1:10" ht="30" customHeight="1" thickBot="1" x14ac:dyDescent="0.25">
      <c r="A76" s="77" t="s">
        <v>46</v>
      </c>
      <c r="B76" s="78" t="s">
        <v>71</v>
      </c>
      <c r="C76" s="82" t="s">
        <v>55</v>
      </c>
      <c r="D76" s="65">
        <v>156375355</v>
      </c>
      <c r="E76" s="79">
        <v>0</v>
      </c>
      <c r="F76" s="80">
        <v>132919051.75</v>
      </c>
      <c r="G76" s="80">
        <v>23456303.25</v>
      </c>
      <c r="H76" s="121">
        <v>44285</v>
      </c>
    </row>
    <row r="77" spans="1:10" ht="30" customHeight="1" thickBot="1" x14ac:dyDescent="0.25">
      <c r="A77" s="77" t="s">
        <v>46</v>
      </c>
      <c r="B77" s="78" t="s">
        <v>71</v>
      </c>
      <c r="C77" s="82" t="s">
        <v>55</v>
      </c>
      <c r="D77" s="65">
        <v>362200568</v>
      </c>
      <c r="E77" s="79">
        <v>0</v>
      </c>
      <c r="F77" s="80">
        <v>307870482.80000001</v>
      </c>
      <c r="G77" s="80">
        <v>54330085.199999996</v>
      </c>
      <c r="H77" s="121">
        <v>44294</v>
      </c>
    </row>
    <row r="78" spans="1:10" ht="30" customHeight="1" thickBot="1" x14ac:dyDescent="0.25">
      <c r="A78" s="77" t="s">
        <v>46</v>
      </c>
      <c r="B78" s="78" t="s">
        <v>71</v>
      </c>
      <c r="C78" s="82" t="s">
        <v>55</v>
      </c>
      <c r="D78" s="65">
        <v>181100283</v>
      </c>
      <c r="E78" s="79">
        <v>0</v>
      </c>
      <c r="F78" s="80">
        <v>153935240.54999998</v>
      </c>
      <c r="G78" s="80">
        <v>27165042.449999999</v>
      </c>
      <c r="H78" s="121">
        <v>44301</v>
      </c>
    </row>
    <row r="79" spans="1:10" ht="37.5" customHeight="1" thickBot="1" x14ac:dyDescent="0.25">
      <c r="A79" s="77" t="s">
        <v>59</v>
      </c>
      <c r="B79" s="78" t="s">
        <v>89</v>
      </c>
      <c r="C79" s="82" t="s">
        <v>61</v>
      </c>
      <c r="D79" s="65">
        <v>270322040</v>
      </c>
      <c r="E79" s="79">
        <v>0</v>
      </c>
      <c r="F79" s="80">
        <v>229773734</v>
      </c>
      <c r="G79" s="80">
        <v>40548306</v>
      </c>
      <c r="H79" s="121">
        <v>44344</v>
      </c>
    </row>
    <row r="80" spans="1:10" ht="30" customHeight="1" thickBot="1" x14ac:dyDescent="0.25">
      <c r="A80" s="77" t="s">
        <v>62</v>
      </c>
      <c r="B80" s="78" t="s">
        <v>75</v>
      </c>
      <c r="C80" s="82" t="s">
        <v>63</v>
      </c>
      <c r="D80" s="65">
        <v>181726840</v>
      </c>
      <c r="E80" s="79">
        <v>0</v>
      </c>
      <c r="F80" s="80">
        <v>154467814</v>
      </c>
      <c r="G80" s="80">
        <v>27259026</v>
      </c>
      <c r="H80" s="121">
        <v>44382</v>
      </c>
    </row>
    <row r="81" spans="1:8" ht="30" customHeight="1" thickBot="1" x14ac:dyDescent="0.25">
      <c r="A81" s="77" t="s">
        <v>42</v>
      </c>
      <c r="B81" s="78" t="s">
        <v>73</v>
      </c>
      <c r="C81" s="82" t="s">
        <v>64</v>
      </c>
      <c r="D81" s="65">
        <v>326136952.5</v>
      </c>
      <c r="E81" s="79">
        <v>0</v>
      </c>
      <c r="F81" s="80">
        <v>277216409.625</v>
      </c>
      <c r="G81" s="80">
        <v>48920542.875</v>
      </c>
      <c r="H81" s="121">
        <v>44467</v>
      </c>
    </row>
    <row r="82" spans="1:8" ht="30" customHeight="1" thickBot="1" x14ac:dyDescent="0.25">
      <c r="A82" s="77" t="s">
        <v>65</v>
      </c>
      <c r="B82" s="78" t="s">
        <v>76</v>
      </c>
      <c r="C82" s="82" t="s">
        <v>31</v>
      </c>
      <c r="D82" s="65">
        <v>292477477</v>
      </c>
      <c r="E82" s="79">
        <v>0</v>
      </c>
      <c r="F82" s="80">
        <v>248605855.44999999</v>
      </c>
      <c r="G82" s="80">
        <v>43871621.549999997</v>
      </c>
      <c r="H82" s="121">
        <v>44474</v>
      </c>
    </row>
    <row r="83" spans="1:8" ht="30" customHeight="1" thickBot="1" x14ac:dyDescent="0.25">
      <c r="A83" s="77" t="s">
        <v>66</v>
      </c>
      <c r="B83" s="78" t="s">
        <v>77</v>
      </c>
      <c r="C83" s="82" t="s">
        <v>67</v>
      </c>
      <c r="D83" s="65">
        <v>165057950</v>
      </c>
      <c r="E83" s="79">
        <v>0</v>
      </c>
      <c r="F83" s="80">
        <v>140299257.5</v>
      </c>
      <c r="G83" s="80">
        <v>24758692.5</v>
      </c>
      <c r="H83" s="121">
        <v>44490</v>
      </c>
    </row>
    <row r="84" spans="1:8" ht="30" customHeight="1" thickBot="1" x14ac:dyDescent="0.25">
      <c r="A84" s="77" t="s">
        <v>65</v>
      </c>
      <c r="B84" s="78" t="s">
        <v>76</v>
      </c>
      <c r="C84" s="82" t="s">
        <v>31</v>
      </c>
      <c r="D84" s="65">
        <v>682447446</v>
      </c>
      <c r="E84" s="79">
        <v>0</v>
      </c>
      <c r="F84" s="80">
        <v>580080329.10000002</v>
      </c>
      <c r="G84" s="80">
        <v>102367116.89999999</v>
      </c>
      <c r="H84" s="121">
        <v>44508</v>
      </c>
    </row>
    <row r="85" spans="1:8" ht="30" customHeight="1" thickBot="1" x14ac:dyDescent="0.25">
      <c r="A85" s="77" t="s">
        <v>66</v>
      </c>
      <c r="B85" s="78" t="s">
        <v>77</v>
      </c>
      <c r="C85" s="82" t="s">
        <v>67</v>
      </c>
      <c r="D85" s="65">
        <v>136762302</v>
      </c>
      <c r="E85" s="79">
        <v>0</v>
      </c>
      <c r="F85" s="80">
        <v>116247956.7</v>
      </c>
      <c r="G85" s="80">
        <v>20514345.300000001</v>
      </c>
      <c r="H85" s="121">
        <v>44531</v>
      </c>
    </row>
    <row r="86" spans="1:8" ht="51.75" customHeight="1" thickBot="1" x14ac:dyDescent="0.25">
      <c r="A86" s="77" t="s">
        <v>27</v>
      </c>
      <c r="B86" s="78" t="s">
        <v>78</v>
      </c>
      <c r="C86" s="82" t="s">
        <v>68</v>
      </c>
      <c r="D86" s="65">
        <v>241954151.59999999</v>
      </c>
      <c r="E86" s="79">
        <v>0</v>
      </c>
      <c r="F86" s="80">
        <v>205661028.85999998</v>
      </c>
      <c r="G86" s="80">
        <v>36293122.739999995</v>
      </c>
      <c r="H86" s="121">
        <v>44534</v>
      </c>
    </row>
  </sheetData>
  <customSheetViews>
    <customSheetView guid="{DF3D5BF1-514E-450D-BB2F-90C78D609C01}" topLeftCell="A22">
      <selection activeCell="A29" activeCellId="3" sqref="A26:IV26 A27:IV27 A28:IV28 A29:IV29"/>
      <pageMargins left="0.74803149606299213" right="0.74803149606299213" top="0.98425196850393704" bottom="0.98425196850393704" header="0.51181102362204722" footer="0.51181102362204722"/>
      <pageSetup paperSize="8" orientation="landscape" r:id="rId1"/>
      <headerFooter alignWithMargins="0"/>
    </customSheetView>
    <customSheetView guid="{A5E36C4A-F583-4300-9FAA-57D7BABF0C23}" topLeftCell="A19">
      <selection activeCell="A28" sqref="A28"/>
      <pageMargins left="0.74803149606299213" right="0.74803149606299213" top="0.98425196850393704" bottom="0.98425196850393704" header="0.51181102362204722" footer="0.51181102362204722"/>
      <pageSetup paperSize="8" orientation="landscape" r:id="rId2"/>
      <headerFooter alignWithMargins="0"/>
    </customSheetView>
    <customSheetView guid="{3CDEDE18-374A-4F24-B60B-5A8D56E33D1A}" topLeftCell="A22">
      <selection activeCell="G36" sqref="G36"/>
      <pageMargins left="0.74803149606299213" right="0.74803149606299213" top="0.98425196850393704" bottom="0.98425196850393704" header="0.51181102362204722" footer="0.51181102362204722"/>
      <pageSetup paperSize="8" orientation="landscape" r:id="rId3"/>
      <headerFooter alignWithMargins="0"/>
    </customSheetView>
  </customSheetViews>
  <mergeCells count="6">
    <mergeCell ref="E17:G17"/>
    <mergeCell ref="H17:H18"/>
    <mergeCell ref="A22:A23"/>
    <mergeCell ref="B22:B23"/>
    <mergeCell ref="C22:C23"/>
    <mergeCell ref="D22:D23"/>
  </mergeCells>
  <pageMargins left="0.74803149606299213" right="0.74803149606299213" top="0.98425196850393704" bottom="0.98425196850393704" header="0.51181102362204722" footer="0.51181102362204722"/>
  <pageSetup paperSize="8" scale="67" fitToWidth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100mAdatsz</vt:lpstr>
    </vt:vector>
  </TitlesOfParts>
  <Company>OKF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tfristaczki</dc:creator>
  <cp:lastModifiedBy>Orgoványi Gábor</cp:lastModifiedBy>
  <cp:lastPrinted>2019-08-05T08:14:24Z</cp:lastPrinted>
  <dcterms:created xsi:type="dcterms:W3CDTF">2015-07-14T07:49:53Z</dcterms:created>
  <dcterms:modified xsi:type="dcterms:W3CDTF">2022-06-16T11:54:50Z</dcterms:modified>
</cp:coreProperties>
</file>